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90" windowWidth="24120" windowHeight="11580"/>
  </bookViews>
  <sheets>
    <sheet name="План" sheetId="6" r:id="rId1"/>
  </sheets>
  <definedNames>
    <definedName name="_xlnm._FilterDatabase" localSheetId="0" hidden="1">План!$A$4:$I$44</definedName>
    <definedName name="_xlnm.Print_Titles" localSheetId="0">План!$4:$4</definedName>
    <definedName name="_xlnm.Print_Area" localSheetId="0">План!$A$1:$I$44</definedName>
  </definedNames>
  <calcPr calcId="145621"/>
</workbook>
</file>

<file path=xl/calcChain.xml><?xml version="1.0" encoding="utf-8"?>
<calcChain xmlns="http://schemas.openxmlformats.org/spreadsheetml/2006/main">
  <c r="G24" i="6" l="1"/>
  <c r="H24" i="6"/>
  <c r="I24" i="6"/>
  <c r="F24" i="6"/>
  <c r="H45" i="6" l="1"/>
  <c r="G45" i="6"/>
  <c r="I6" i="6"/>
  <c r="I17" i="6"/>
  <c r="I18" i="6"/>
  <c r="I19" i="6"/>
  <c r="G46" i="6" l="1"/>
  <c r="I8" i="6"/>
  <c r="I9" i="6"/>
  <c r="I10" i="6"/>
  <c r="I11" i="6"/>
  <c r="I12" i="6"/>
  <c r="I13" i="6"/>
  <c r="I14" i="6"/>
  <c r="I15" i="6"/>
  <c r="I16" i="6"/>
  <c r="I7" i="6"/>
  <c r="I30" i="6"/>
  <c r="I31" i="6"/>
  <c r="I32" i="6"/>
  <c r="I33" i="6"/>
  <c r="F34" i="6"/>
  <c r="I34" i="6" s="1"/>
  <c r="F29" i="6"/>
  <c r="I29" i="6" s="1"/>
  <c r="F28" i="6"/>
  <c r="I28" i="6" s="1"/>
  <c r="F27" i="6"/>
  <c r="I27" i="6" s="1"/>
  <c r="F26" i="6"/>
  <c r="I26" i="6" l="1"/>
  <c r="I45" i="6" s="1"/>
  <c r="F45" i="6"/>
  <c r="F46" i="6" s="1"/>
  <c r="H46" i="6"/>
  <c r="I46" i="6" l="1"/>
</calcChain>
</file>

<file path=xl/sharedStrings.xml><?xml version="1.0" encoding="utf-8"?>
<sst xmlns="http://schemas.openxmlformats.org/spreadsheetml/2006/main" count="210" uniqueCount="84">
  <si>
    <t>№</t>
  </si>
  <si>
    <t>Наименование непрофильного актива</t>
  </si>
  <si>
    <t>Планируемый способ распоряжения непрофильным активом</t>
  </si>
  <si>
    <t>АО "БСК"</t>
  </si>
  <si>
    <t>АО "БСЗ"</t>
  </si>
  <si>
    <t>Итого АО "БСЗ"</t>
  </si>
  <si>
    <t>Итого АО "БСК"</t>
  </si>
  <si>
    <t>Всего АО "БСК" и АО "БСЗ"</t>
  </si>
  <si>
    <t>Продажа - план 2025г.</t>
  </si>
  <si>
    <t>Назначение непрофильного актива</t>
  </si>
  <si>
    <t>Ожидаемый финансовый результат по итогам отчуждения непрофильного актива</t>
  </si>
  <si>
    <t>акции</t>
  </si>
  <si>
    <t>передаточные устройства</t>
  </si>
  <si>
    <t>здание</t>
  </si>
  <si>
    <t>сооружение</t>
  </si>
  <si>
    <t>земельный участок</t>
  </si>
  <si>
    <t>АО "ДиЛУЧ" - санаторно-курортный комплекс, Россия, Анапа; ИНН 2301010750</t>
  </si>
  <si>
    <t xml:space="preserve">АО "Башкирский дом торговли и технологий", Россия, Москва; ИНН 7717009218 </t>
  </si>
  <si>
    <t>АО "Уралтехнострой - Туймазыхиммаш", Россия, Туймазы; ИНН 0269008503</t>
  </si>
  <si>
    <t>АО "Спутниковые телекоммуникации Башкортостана", Россия, Уфа; ИНН 0278101668</t>
  </si>
  <si>
    <t>Трубопровод дист.жидкост.; Инв.№3011900074</t>
  </si>
  <si>
    <t>Внутрицехов технол труб горячая,холодная вода,азота,электролич хлора; Инв.№0001695</t>
  </si>
  <si>
    <t>Корпус 1311, Производство стиромаль S - 1392.40  м2; Инв.№0057543</t>
  </si>
  <si>
    <t>Холодный склад; Инв.№0021632</t>
  </si>
  <si>
    <t>Заправочная станция; Инв.№0021628C</t>
  </si>
  <si>
    <t>Забор гаража; Инв.№0021635</t>
  </si>
  <si>
    <t>Здание диспетчерской S-3074,2  м2,2 этажн; Инв.№0021625C</t>
  </si>
  <si>
    <t>Корпус 4104 б - здание теплопункта S=47,7м2; Инв.№0021627</t>
  </si>
  <si>
    <t>корпус 4104в  Бокс для ремонта тяжелых машин S=1121.4м2; Инв.№0021629</t>
  </si>
  <si>
    <t>Корпус 4104с Механизированная мойка  гаража S=321,2м2; Инв.№0021630C</t>
  </si>
  <si>
    <t>здание контрольно-пропускного пункта гаража S-121,2 кв.м; Инв.№0021631</t>
  </si>
  <si>
    <t>Теплая стоянка; Инв.№0021633</t>
  </si>
  <si>
    <t>Площадки производственные с покрытиями; Инв.№0021634C</t>
  </si>
  <si>
    <t>Мазутонасосная; Инв. №1000400028</t>
  </si>
  <si>
    <t>комплексное РУ территория топливоподачи  ; Инв.№1510001</t>
  </si>
  <si>
    <t>бытовые помещения ; Инв.№1510007</t>
  </si>
  <si>
    <t>гараж для бульдозера ; Инв.№1510008</t>
  </si>
  <si>
    <t>склад горючих материалов ; Инв.№1510013</t>
  </si>
  <si>
    <t>2-этажное кирпичное здание клуба, столовой, пл.1721.4кв.м; Инв.№1443</t>
  </si>
  <si>
    <t>3-этажное кирпичное здание жилого дома; Инв.№1444</t>
  </si>
  <si>
    <t>3-этажное здание лечебного корпуса со вставкой; Инв.№1445</t>
  </si>
  <si>
    <t>кирпичное здание трансформаторной подстанции; Инв.№1447</t>
  </si>
  <si>
    <t>здание насосной станции 1 подъема с насосом ЭЦВ; Инв.№1448</t>
  </si>
  <si>
    <t>кирпичный пристрой для оборудования к вентиляции; Инв.№1449</t>
  </si>
  <si>
    <t>кирпичное здание котельной общ.пл 165.3; Инв.№1450</t>
  </si>
  <si>
    <t>кирпичное здание гаража на 5 а/машин; Инв.№1451</t>
  </si>
  <si>
    <t>ж/б резервуары для воды; Инв.№1452</t>
  </si>
  <si>
    <t>очистные сооружения пл. 105 кв.м; Инв.№1453</t>
  </si>
  <si>
    <t>главная контора ; Инв.№1510052</t>
  </si>
  <si>
    <t>земельный участок с кадастровым номером 59:03:0200007:2689; Инв.№1500106.1</t>
  </si>
  <si>
    <t>земельный участок с кадастровым номером 59:03:0200007:2690; Инв.№1500106.2</t>
  </si>
  <si>
    <t>земельный участок с кадастровым номером 59:03:0200007:2691; Инв.№1500106.3</t>
  </si>
  <si>
    <t>земельный участок с кадастровым номером 59:03:0200007:2692; Инв.№1500106.4</t>
  </si>
  <si>
    <t>Балансовая (остаточная) стоимость, на 31.12.2024, тыс.руб.</t>
  </si>
  <si>
    <t>Прогнозируемый доход от отчуждения непрофильного актива, тыс.руб.</t>
  </si>
  <si>
    <t>Будет определен на основании отчета об оценке рыночной стоимости актива</t>
  </si>
  <si>
    <t>Планируемый период отчуждения (квартал)</t>
  </si>
  <si>
    <t>4 квартал 2025г.</t>
  </si>
  <si>
    <t>1 квартал 2025г.</t>
  </si>
  <si>
    <t>3 квартал 2025г.</t>
  </si>
  <si>
    <t>2 квартал 2025г.</t>
  </si>
  <si>
    <t xml:space="preserve">Продажа </t>
  </si>
  <si>
    <t xml:space="preserve">Ликвидация </t>
  </si>
  <si>
    <t>Затраты на отчуждение непрофильного актива, тыс.руб.</t>
  </si>
  <si>
    <t>План мероприятий по отчуждению непрофильных активов АО "БСК" и дочерних обществ на 2025 год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</si>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</sst>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\ _₽_-;\-* #,##0.000\ _₽_-;_-* &quot;-&quot;??\ _₽_-;_-@_-"/>
    <numFmt numFmtId="166" formatCode="_-* #,##0.00_-;\-* #,##0.00_-;_-* &quot;-&quot;??_-;_-@_-"/>
    <numFmt numFmtId="167" formatCode="#,##0.000_ ;\-#,##0.000\ "/>
    <numFmt numFmtId="168" formatCode="_-* #,##0.0000\ _₽_-;\-* #,##0.0000\ _₽_-;_-* &quot;-&quot;??\ _₽_-;_-@_-"/>
  </numFmts>
  <fonts count="1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Fill="1"/>
    <xf numFmtId="0" fontId="6" fillId="0" borderId="0" xfId="0" applyFont="1" applyFill="1"/>
    <xf numFmtId="43" fontId="5" fillId="0" borderId="1" xfId="1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/>
    <xf numFmtId="0" fontId="10" fillId="0" borderId="0" xfId="0" applyFont="1" applyFill="1" applyAlignment="1">
      <alignment horizontal="center" vertical="center" readingOrder="1"/>
    </xf>
    <xf numFmtId="0" fontId="12" fillId="0" borderId="0" xfId="0" applyFont="1" applyFill="1"/>
    <xf numFmtId="49" fontId="13" fillId="0" borderId="1" xfId="1" applyNumberFormat="1" applyFont="1" applyFill="1" applyBorder="1" applyAlignment="1">
      <alignment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3" fontId="6" fillId="0" borderId="0" xfId="10" applyFont="1" applyFill="1" applyAlignment="1"/>
    <xf numFmtId="165" fontId="11" fillId="2" borderId="1" xfId="1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3" fontId="7" fillId="0" borderId="0" xfId="10" applyFont="1" applyFill="1" applyAlignment="1"/>
    <xf numFmtId="0" fontId="5" fillId="0" borderId="0" xfId="0" applyFont="1" applyFill="1" applyAlignment="1">
      <alignment horizontal="center" vertical="center"/>
    </xf>
    <xf numFmtId="43" fontId="14" fillId="0" borderId="1" xfId="1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 readingOrder="1"/>
      <protection locked="0"/>
    </xf>
    <xf numFmtId="0" fontId="5" fillId="0" borderId="1" xfId="0" applyFont="1" applyFill="1" applyBorder="1" applyAlignment="1" applyProtection="1">
      <alignment horizontal="left" vertical="center" wrapText="1" readingOrder="1"/>
      <protection locked="0"/>
    </xf>
    <xf numFmtId="167" fontId="9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43" fontId="14" fillId="0" borderId="1" xfId="10" applyFont="1" applyFill="1" applyBorder="1" applyAlignment="1">
      <alignment horizontal="center" vertical="center" wrapText="1"/>
    </xf>
    <xf numFmtId="167" fontId="15" fillId="0" borderId="1" xfId="10" applyNumberFormat="1" applyFont="1" applyFill="1" applyBorder="1" applyAlignment="1" applyProtection="1">
      <alignment horizontal="left" vertical="center" wrapText="1" readingOrder="1"/>
      <protection locked="0"/>
    </xf>
    <xf numFmtId="49" fontId="11" fillId="2" borderId="1" xfId="1" applyNumberFormat="1" applyFont="1" applyFill="1" applyBorder="1" applyAlignment="1">
      <alignment horizontal="left" vertical="center" wrapText="1"/>
    </xf>
    <xf numFmtId="168" fontId="11" fillId="2" borderId="1" xfId="10" applyNumberFormat="1" applyFont="1" applyFill="1" applyBorder="1" applyAlignment="1">
      <alignment vertical="center" wrapText="1"/>
    </xf>
    <xf numFmtId="165" fontId="12" fillId="0" borderId="0" xfId="0" applyNumberFormat="1" applyFont="1" applyFill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</cellXfs>
  <cellStyles count="14">
    <cellStyle name="Обычный" xfId="0" builtinId="0"/>
    <cellStyle name="Обычный 2" xfId="3"/>
    <cellStyle name="Обычный 2 2" xfId="2"/>
    <cellStyle name="Обычный 3" xfId="4"/>
    <cellStyle name="Обычный 4" xfId="5"/>
    <cellStyle name="Обычный 5" xfId="1"/>
    <cellStyle name="Обычный 5 2" xfId="13"/>
    <cellStyle name="Обычный 6" xfId="11"/>
    <cellStyle name="Финансовый" xfId="10" builtinId="3"/>
    <cellStyle name="Финансовый 2" xfId="6"/>
    <cellStyle name="Финансовый 3" xfId="7"/>
    <cellStyle name="Финансовый 4" xfId="8"/>
    <cellStyle name="Финансовый 5" xfId="9"/>
    <cellStyle name="Финансовый 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M46"/>
  <sheetViews>
    <sheetView tabSelected="1" topLeftCell="A13" zoomScale="80" zoomScaleNormal="80" zoomScaleSheetLayoutView="90" workbookViewId="0">
      <selection activeCell="K23" sqref="K23"/>
    </sheetView>
  </sheetViews>
  <sheetFormatPr defaultRowHeight="16.5" x14ac:dyDescent="0.2"/>
  <cols>
    <col min="1" max="1" width="5.85546875" style="20" customWidth="1"/>
    <col min="2" max="2" width="32.7109375" style="2" customWidth="1"/>
    <col min="3" max="3" width="19.5703125" style="18" customWidth="1"/>
    <col min="4" max="5" width="18.5703125" style="11" customWidth="1"/>
    <col min="6" max="9" width="19.5703125" style="18" customWidth="1"/>
    <col min="10" max="12" width="9.140625" style="1"/>
    <col min="13" max="13" width="20.42578125" style="1" bestFit="1" customWidth="1"/>
    <col min="14" max="16384" width="9.140625" style="1"/>
  </cols>
  <sheetData>
    <row r="2" spans="1:9" s="4" customFormat="1" ht="18.75" x14ac:dyDescent="0.3">
      <c r="A2" s="21"/>
      <c r="B2" s="6" t="s">
        <v>64</v>
      </c>
      <c r="C2" s="22"/>
      <c r="D2" s="11"/>
      <c r="E2" s="11"/>
      <c r="F2" s="22"/>
      <c r="G2" s="22"/>
      <c r="H2" s="22"/>
      <c r="I2" s="22"/>
    </row>
    <row r="3" spans="1:9" x14ac:dyDescent="0.2">
      <c r="D3" s="12"/>
      <c r="E3" s="12"/>
    </row>
    <row r="4" spans="1:9" s="23" customFormat="1" ht="119.25" customHeight="1" x14ac:dyDescent="0.2">
      <c r="A4" s="9" t="s">
        <v>0</v>
      </c>
      <c r="B4" s="31" t="s">
        <v>1</v>
      </c>
      <c r="C4" s="32" t="s">
        <v>9</v>
      </c>
      <c r="D4" s="9" t="s">
        <v>2</v>
      </c>
      <c r="E4" s="9" t="s">
        <v>56</v>
      </c>
      <c r="F4" s="24" t="s">
        <v>54</v>
      </c>
      <c r="G4" s="24" t="s">
        <v>63</v>
      </c>
      <c r="H4" s="24" t="s">
        <v>53</v>
      </c>
      <c r="I4" s="24" t="s">
        <v>10</v>
      </c>
    </row>
    <row r="5" spans="1:9" s="5" customFormat="1" ht="19.5" customHeight="1" x14ac:dyDescent="0.2">
      <c r="A5" s="37" t="s">
        <v>3</v>
      </c>
      <c r="B5" s="38"/>
      <c r="C5" s="38"/>
      <c r="D5" s="38"/>
      <c r="E5" s="38"/>
      <c r="F5" s="38"/>
      <c r="G5" s="38"/>
      <c r="H5" s="38"/>
      <c r="I5" s="39"/>
    </row>
    <row r="6" spans="1:9" s="29" customFormat="1" ht="31.5" x14ac:dyDescent="0.25">
      <c r="A6" s="25">
        <v>1</v>
      </c>
      <c r="B6" s="10" t="s">
        <v>33</v>
      </c>
      <c r="C6" s="28" t="s">
        <v>13</v>
      </c>
      <c r="D6" s="3" t="s">
        <v>62</v>
      </c>
      <c r="E6" s="3" t="s">
        <v>58</v>
      </c>
      <c r="F6" s="28">
        <v>0</v>
      </c>
      <c r="G6" s="28">
        <v>11396.08647</v>
      </c>
      <c r="H6" s="28">
        <v>0</v>
      </c>
      <c r="I6" s="28">
        <f>-(G6+H6)</f>
        <v>-11396.08647</v>
      </c>
    </row>
    <row r="7" spans="1:9" s="29" customFormat="1" ht="31.5" x14ac:dyDescent="0.25">
      <c r="A7" s="25">
        <v>2</v>
      </c>
      <c r="B7" s="10" t="s">
        <v>23</v>
      </c>
      <c r="C7" s="28" t="s">
        <v>13</v>
      </c>
      <c r="D7" s="3" t="s">
        <v>61</v>
      </c>
      <c r="E7" s="3" t="s">
        <v>60</v>
      </c>
      <c r="F7" s="28">
        <v>675</v>
      </c>
      <c r="G7" s="28">
        <v>0</v>
      </c>
      <c r="H7" s="28">
        <v>182.28903</v>
      </c>
      <c r="I7" s="28">
        <f>F7-H7</f>
        <v>492.71096999999997</v>
      </c>
    </row>
    <row r="8" spans="1:9" s="29" customFormat="1" ht="31.5" x14ac:dyDescent="0.25">
      <c r="A8" s="25">
        <v>3</v>
      </c>
      <c r="B8" s="10" t="s">
        <v>24</v>
      </c>
      <c r="C8" s="28" t="s">
        <v>13</v>
      </c>
      <c r="D8" s="3" t="s">
        <v>61</v>
      </c>
      <c r="E8" s="3" t="s">
        <v>60</v>
      </c>
      <c r="F8" s="28">
        <v>340.83300000000003</v>
      </c>
      <c r="G8" s="28">
        <v>0</v>
      </c>
      <c r="H8" s="28">
        <v>0</v>
      </c>
      <c r="I8" s="28">
        <f t="shared" ref="I8:I16" si="0">F8-H8</f>
        <v>340.83300000000003</v>
      </c>
    </row>
    <row r="9" spans="1:9" s="29" customFormat="1" ht="15.75" x14ac:dyDescent="0.25">
      <c r="A9" s="25">
        <v>4</v>
      </c>
      <c r="B9" s="10" t="s">
        <v>25</v>
      </c>
      <c r="C9" s="28" t="s">
        <v>14</v>
      </c>
      <c r="D9" s="3" t="s">
        <v>61</v>
      </c>
      <c r="E9" s="3" t="s">
        <v>60</v>
      </c>
      <c r="F9" s="28">
        <v>924.16700000000003</v>
      </c>
      <c r="G9" s="28">
        <v>0</v>
      </c>
      <c r="H9" s="28">
        <v>0</v>
      </c>
      <c r="I9" s="28">
        <f t="shared" si="0"/>
        <v>924.16700000000003</v>
      </c>
    </row>
    <row r="10" spans="1:9" s="29" customFormat="1" ht="31.5" x14ac:dyDescent="0.25">
      <c r="A10" s="25">
        <v>5</v>
      </c>
      <c r="B10" s="10" t="s">
        <v>26</v>
      </c>
      <c r="C10" s="28" t="s">
        <v>13</v>
      </c>
      <c r="D10" s="3" t="s">
        <v>61</v>
      </c>
      <c r="E10" s="3" t="s">
        <v>60</v>
      </c>
      <c r="F10" s="28">
        <v>6605</v>
      </c>
      <c r="G10" s="28">
        <v>0</v>
      </c>
      <c r="H10" s="28">
        <v>444.19531999999998</v>
      </c>
      <c r="I10" s="28">
        <f t="shared" si="0"/>
        <v>6160.8046800000002</v>
      </c>
    </row>
    <row r="11" spans="1:9" s="29" customFormat="1" ht="47.25" x14ac:dyDescent="0.25">
      <c r="A11" s="25">
        <v>6</v>
      </c>
      <c r="B11" s="10" t="s">
        <v>27</v>
      </c>
      <c r="C11" s="28" t="s">
        <v>13</v>
      </c>
      <c r="D11" s="3" t="s">
        <v>61</v>
      </c>
      <c r="E11" s="3" t="s">
        <v>60</v>
      </c>
      <c r="F11" s="28">
        <v>104.167</v>
      </c>
      <c r="G11" s="28">
        <v>0</v>
      </c>
      <c r="H11" s="28">
        <v>35.017949999999999</v>
      </c>
      <c r="I11" s="28">
        <f t="shared" si="0"/>
        <v>69.149050000000003</v>
      </c>
    </row>
    <row r="12" spans="1:9" s="29" customFormat="1" ht="47.25" x14ac:dyDescent="0.25">
      <c r="A12" s="25">
        <v>7</v>
      </c>
      <c r="B12" s="10" t="s">
        <v>28</v>
      </c>
      <c r="C12" s="28" t="s">
        <v>13</v>
      </c>
      <c r="D12" s="3" t="s">
        <v>61</v>
      </c>
      <c r="E12" s="3" t="s">
        <v>60</v>
      </c>
      <c r="F12" s="28">
        <v>2366.6669999999999</v>
      </c>
      <c r="G12" s="28">
        <v>0</v>
      </c>
      <c r="H12" s="28">
        <v>1522.1763799999999</v>
      </c>
      <c r="I12" s="28">
        <f t="shared" si="0"/>
        <v>844.49062000000004</v>
      </c>
    </row>
    <row r="13" spans="1:9" s="29" customFormat="1" ht="63" x14ac:dyDescent="0.25">
      <c r="A13" s="25">
        <v>8</v>
      </c>
      <c r="B13" s="10" t="s">
        <v>29</v>
      </c>
      <c r="C13" s="28" t="s">
        <v>13</v>
      </c>
      <c r="D13" s="3" t="s">
        <v>61</v>
      </c>
      <c r="E13" s="3" t="s">
        <v>60</v>
      </c>
      <c r="F13" s="28">
        <v>677.5</v>
      </c>
      <c r="G13" s="28">
        <v>0</v>
      </c>
      <c r="H13" s="28">
        <v>425.49712</v>
      </c>
      <c r="I13" s="28">
        <f t="shared" si="0"/>
        <v>252.00288</v>
      </c>
    </row>
    <row r="14" spans="1:9" s="29" customFormat="1" ht="47.25" x14ac:dyDescent="0.25">
      <c r="A14" s="25">
        <v>9</v>
      </c>
      <c r="B14" s="10" t="s">
        <v>30</v>
      </c>
      <c r="C14" s="28" t="s">
        <v>13</v>
      </c>
      <c r="D14" s="3" t="s">
        <v>61</v>
      </c>
      <c r="E14" s="3" t="s">
        <v>60</v>
      </c>
      <c r="F14" s="28">
        <v>304.16699999999997</v>
      </c>
      <c r="G14" s="28">
        <v>0</v>
      </c>
      <c r="H14" s="28">
        <v>0</v>
      </c>
      <c r="I14" s="28">
        <f t="shared" si="0"/>
        <v>304.16699999999997</v>
      </c>
    </row>
    <row r="15" spans="1:9" s="29" customFormat="1" ht="15.75" x14ac:dyDescent="0.25">
      <c r="A15" s="25">
        <v>10</v>
      </c>
      <c r="B15" s="10" t="s">
        <v>31</v>
      </c>
      <c r="C15" s="28" t="s">
        <v>13</v>
      </c>
      <c r="D15" s="3" t="s">
        <v>61</v>
      </c>
      <c r="E15" s="3" t="s">
        <v>60</v>
      </c>
      <c r="F15" s="28">
        <v>1846.6669999999999</v>
      </c>
      <c r="G15" s="28">
        <v>0</v>
      </c>
      <c r="H15" s="28">
        <v>0</v>
      </c>
      <c r="I15" s="28">
        <f t="shared" si="0"/>
        <v>1846.6669999999999</v>
      </c>
    </row>
    <row r="16" spans="1:9" s="29" customFormat="1" ht="31.5" x14ac:dyDescent="0.25">
      <c r="A16" s="25">
        <v>11</v>
      </c>
      <c r="B16" s="10" t="s">
        <v>32</v>
      </c>
      <c r="C16" s="28" t="s">
        <v>14</v>
      </c>
      <c r="D16" s="3" t="s">
        <v>61</v>
      </c>
      <c r="E16" s="3" t="s">
        <v>60</v>
      </c>
      <c r="F16" s="28">
        <v>924.16700000000003</v>
      </c>
      <c r="G16" s="28">
        <v>0</v>
      </c>
      <c r="H16" s="28">
        <v>20.102080000000001</v>
      </c>
      <c r="I16" s="28">
        <f t="shared" si="0"/>
        <v>904.06492000000003</v>
      </c>
    </row>
    <row r="17" spans="1:13" s="29" customFormat="1" ht="47.25" x14ac:dyDescent="0.25">
      <c r="A17" s="25">
        <v>12</v>
      </c>
      <c r="B17" s="10" t="s">
        <v>22</v>
      </c>
      <c r="C17" s="28" t="s">
        <v>13</v>
      </c>
      <c r="D17" s="3" t="s">
        <v>62</v>
      </c>
      <c r="E17" s="3" t="s">
        <v>60</v>
      </c>
      <c r="F17" s="28">
        <v>0</v>
      </c>
      <c r="G17" s="28">
        <v>28589.960459999998</v>
      </c>
      <c r="H17" s="28">
        <v>37.552910000000004</v>
      </c>
      <c r="I17" s="28">
        <f>-(G17+H17)</f>
        <v>-28627.513369999997</v>
      </c>
    </row>
    <row r="18" spans="1:13" s="29" customFormat="1" ht="63" x14ac:dyDescent="0.25">
      <c r="A18" s="25">
        <v>13</v>
      </c>
      <c r="B18" s="10" t="s">
        <v>21</v>
      </c>
      <c r="C18" s="28" t="s">
        <v>12</v>
      </c>
      <c r="D18" s="3" t="s">
        <v>62</v>
      </c>
      <c r="E18" s="3" t="s">
        <v>59</v>
      </c>
      <c r="F18" s="28">
        <v>0</v>
      </c>
      <c r="G18" s="28">
        <v>48.343110000000003</v>
      </c>
      <c r="H18" s="28">
        <v>488.09053999999998</v>
      </c>
      <c r="I18" s="28">
        <f>-(G18+H18)</f>
        <v>-536.43364999999994</v>
      </c>
    </row>
    <row r="19" spans="1:13" s="29" customFormat="1" ht="31.5" x14ac:dyDescent="0.25">
      <c r="A19" s="25">
        <v>14</v>
      </c>
      <c r="B19" s="10" t="s">
        <v>20</v>
      </c>
      <c r="C19" s="28" t="s">
        <v>12</v>
      </c>
      <c r="D19" s="3" t="s">
        <v>62</v>
      </c>
      <c r="E19" s="3" t="s">
        <v>57</v>
      </c>
      <c r="F19" s="28">
        <v>0</v>
      </c>
      <c r="G19" s="28">
        <v>1690.4061999999999</v>
      </c>
      <c r="H19" s="28">
        <v>8079.9043600000005</v>
      </c>
      <c r="I19" s="28">
        <f>-(G19+H19)</f>
        <v>-9770.3105599999999</v>
      </c>
    </row>
    <row r="20" spans="1:13" s="2" customFormat="1" ht="60" x14ac:dyDescent="0.2">
      <c r="A20" s="25">
        <v>15</v>
      </c>
      <c r="B20" s="26" t="s">
        <v>16</v>
      </c>
      <c r="C20" s="28" t="s">
        <v>11</v>
      </c>
      <c r="D20" s="3" t="s">
        <v>61</v>
      </c>
      <c r="E20" s="3" t="s">
        <v>57</v>
      </c>
      <c r="F20" s="33" t="s">
        <v>55</v>
      </c>
      <c r="G20" s="28">
        <v>0</v>
      </c>
      <c r="H20" s="28">
        <v>0.625</v>
      </c>
      <c r="I20" s="33" t="s">
        <v>55</v>
      </c>
    </row>
    <row r="21" spans="1:13" s="2" customFormat="1" ht="60" x14ac:dyDescent="0.2">
      <c r="A21" s="25">
        <v>16</v>
      </c>
      <c r="B21" s="27" t="s">
        <v>17</v>
      </c>
      <c r="C21" s="28" t="s">
        <v>11</v>
      </c>
      <c r="D21" s="3" t="s">
        <v>61</v>
      </c>
      <c r="E21" s="3" t="s">
        <v>57</v>
      </c>
      <c r="F21" s="33" t="s">
        <v>55</v>
      </c>
      <c r="G21" s="28">
        <v>0</v>
      </c>
      <c r="H21" s="28">
        <v>1.5</v>
      </c>
      <c r="I21" s="33" t="s">
        <v>55</v>
      </c>
    </row>
    <row r="22" spans="1:13" s="2" customFormat="1" ht="60" x14ac:dyDescent="0.2">
      <c r="A22" s="25">
        <v>17</v>
      </c>
      <c r="B22" s="26" t="s">
        <v>18</v>
      </c>
      <c r="C22" s="28" t="s">
        <v>11</v>
      </c>
      <c r="D22" s="3" t="s">
        <v>61</v>
      </c>
      <c r="E22" s="3" t="s">
        <v>57</v>
      </c>
      <c r="F22" s="33" t="s">
        <v>55</v>
      </c>
      <c r="G22" s="28">
        <v>0</v>
      </c>
      <c r="H22" s="28">
        <v>1.04</v>
      </c>
      <c r="I22" s="33" t="s">
        <v>55</v>
      </c>
    </row>
    <row r="23" spans="1:13" s="2" customFormat="1" ht="63" x14ac:dyDescent="0.2">
      <c r="A23" s="25">
        <v>18</v>
      </c>
      <c r="B23" s="26" t="s">
        <v>19</v>
      </c>
      <c r="C23" s="28" t="s">
        <v>11</v>
      </c>
      <c r="D23" s="3" t="s">
        <v>61</v>
      </c>
      <c r="E23" s="3" t="s">
        <v>57</v>
      </c>
      <c r="F23" s="33" t="s">
        <v>55</v>
      </c>
      <c r="G23" s="28">
        <v>0</v>
      </c>
      <c r="H23" s="28">
        <v>1600</v>
      </c>
      <c r="I23" s="33" t="s">
        <v>55</v>
      </c>
    </row>
    <row r="24" spans="1:13" s="6" customFormat="1" ht="19.5" x14ac:dyDescent="0.3">
      <c r="A24" s="13"/>
      <c r="B24" s="14" t="s">
        <v>6</v>
      </c>
      <c r="C24" s="19"/>
      <c r="D24" s="15"/>
      <c r="E24" s="15"/>
      <c r="F24" s="19">
        <f>SUM(F6:F23)</f>
        <v>14768.334999999997</v>
      </c>
      <c r="G24" s="19">
        <f t="shared" ref="G24:I24" si="1">SUM(G6:G23)</f>
        <v>41724.796239999996</v>
      </c>
      <c r="H24" s="19">
        <f t="shared" si="1"/>
        <v>12837.990690000002</v>
      </c>
      <c r="I24" s="19">
        <f t="shared" si="1"/>
        <v>-38191.286929999995</v>
      </c>
      <c r="M24" s="36"/>
    </row>
    <row r="25" spans="1:13" s="6" customFormat="1" ht="19.5" x14ac:dyDescent="0.3">
      <c r="A25" s="40" t="s">
        <v>4</v>
      </c>
      <c r="B25" s="41"/>
      <c r="C25" s="41"/>
      <c r="D25" s="41"/>
      <c r="E25" s="41"/>
      <c r="F25" s="41"/>
      <c r="G25" s="41"/>
      <c r="H25" s="41"/>
      <c r="I25" s="42"/>
    </row>
    <row r="26" spans="1:13" s="30" customFormat="1" ht="47.25" x14ac:dyDescent="0.25">
      <c r="A26" s="17" t="s">
        <v>65</v>
      </c>
      <c r="B26" s="8" t="s">
        <v>34</v>
      </c>
      <c r="C26" s="28" t="s">
        <v>13</v>
      </c>
      <c r="D26" s="3" t="s">
        <v>8</v>
      </c>
      <c r="E26" s="3" t="s">
        <v>57</v>
      </c>
      <c r="F26" s="28">
        <f>97/1.2</f>
        <v>80.833333333333343</v>
      </c>
      <c r="G26" s="28"/>
      <c r="H26" s="28">
        <v>0</v>
      </c>
      <c r="I26" s="28">
        <f>F26-H26</f>
        <v>80.833333333333343</v>
      </c>
    </row>
    <row r="27" spans="1:13" s="30" customFormat="1" ht="31.5" x14ac:dyDescent="0.25">
      <c r="A27" s="17" t="s">
        <v>66</v>
      </c>
      <c r="B27" s="8" t="s">
        <v>35</v>
      </c>
      <c r="C27" s="28" t="s">
        <v>13</v>
      </c>
      <c r="D27" s="3" t="s">
        <v>8</v>
      </c>
      <c r="E27" s="3" t="s">
        <v>57</v>
      </c>
      <c r="F27" s="28">
        <f>336/1.2</f>
        <v>280</v>
      </c>
      <c r="G27" s="28"/>
      <c r="H27" s="28">
        <v>0</v>
      </c>
      <c r="I27" s="28">
        <f t="shared" ref="I27:I34" si="2">F27-H27</f>
        <v>280</v>
      </c>
    </row>
    <row r="28" spans="1:13" s="30" customFormat="1" ht="31.5" x14ac:dyDescent="0.25">
      <c r="A28" s="17" t="s">
        <v>67</v>
      </c>
      <c r="B28" s="8" t="s">
        <v>36</v>
      </c>
      <c r="C28" s="28" t="s">
        <v>13</v>
      </c>
      <c r="D28" s="3" t="s">
        <v>8</v>
      </c>
      <c r="E28" s="3" t="s">
        <v>57</v>
      </c>
      <c r="F28" s="28">
        <f>72/1.2</f>
        <v>60</v>
      </c>
      <c r="G28" s="28"/>
      <c r="H28" s="28">
        <v>0</v>
      </c>
      <c r="I28" s="28">
        <f t="shared" si="2"/>
        <v>60</v>
      </c>
    </row>
    <row r="29" spans="1:13" s="30" customFormat="1" ht="31.5" x14ac:dyDescent="0.25">
      <c r="A29" s="17" t="s">
        <v>68</v>
      </c>
      <c r="B29" s="8" t="s">
        <v>37</v>
      </c>
      <c r="C29" s="28" t="s">
        <v>13</v>
      </c>
      <c r="D29" s="3" t="s">
        <v>8</v>
      </c>
      <c r="E29" s="3" t="s">
        <v>57</v>
      </c>
      <c r="F29" s="28">
        <f>25/1.2</f>
        <v>20.833333333333336</v>
      </c>
      <c r="G29" s="28"/>
      <c r="H29" s="28">
        <v>0</v>
      </c>
      <c r="I29" s="28">
        <f t="shared" si="2"/>
        <v>20.833333333333336</v>
      </c>
    </row>
    <row r="30" spans="1:13" s="30" customFormat="1" ht="63" x14ac:dyDescent="0.25">
      <c r="A30" s="17" t="s">
        <v>69</v>
      </c>
      <c r="B30" s="7" t="s">
        <v>49</v>
      </c>
      <c r="C30" s="28" t="s">
        <v>15</v>
      </c>
      <c r="D30" s="3" t="s">
        <v>8</v>
      </c>
      <c r="E30" s="3" t="s">
        <v>57</v>
      </c>
      <c r="F30" s="28">
        <v>1114</v>
      </c>
      <c r="G30" s="28"/>
      <c r="H30" s="28">
        <v>0</v>
      </c>
      <c r="I30" s="28">
        <f t="shared" si="2"/>
        <v>1114</v>
      </c>
    </row>
    <row r="31" spans="1:13" s="30" customFormat="1" ht="63" x14ac:dyDescent="0.25">
      <c r="A31" s="17" t="s">
        <v>70</v>
      </c>
      <c r="B31" s="7" t="s">
        <v>50</v>
      </c>
      <c r="C31" s="28" t="s">
        <v>15</v>
      </c>
      <c r="D31" s="3" t="s">
        <v>8</v>
      </c>
      <c r="E31" s="3" t="s">
        <v>57</v>
      </c>
      <c r="F31" s="28">
        <v>657</v>
      </c>
      <c r="G31" s="28"/>
      <c r="H31" s="28">
        <v>0</v>
      </c>
      <c r="I31" s="28">
        <f t="shared" si="2"/>
        <v>657</v>
      </c>
    </row>
    <row r="32" spans="1:13" s="30" customFormat="1" ht="63" x14ac:dyDescent="0.25">
      <c r="A32" s="17" t="s">
        <v>71</v>
      </c>
      <c r="B32" s="7" t="s">
        <v>51</v>
      </c>
      <c r="C32" s="28" t="s">
        <v>15</v>
      </c>
      <c r="D32" s="3" t="s">
        <v>8</v>
      </c>
      <c r="E32" s="3" t="s">
        <v>57</v>
      </c>
      <c r="F32" s="28">
        <v>2374</v>
      </c>
      <c r="G32" s="28"/>
      <c r="H32" s="28">
        <v>0</v>
      </c>
      <c r="I32" s="28">
        <f t="shared" si="2"/>
        <v>2374</v>
      </c>
    </row>
    <row r="33" spans="1:9" s="30" customFormat="1" ht="63" x14ac:dyDescent="0.25">
      <c r="A33" s="17" t="s">
        <v>72</v>
      </c>
      <c r="B33" s="7" t="s">
        <v>52</v>
      </c>
      <c r="C33" s="28" t="s">
        <v>15</v>
      </c>
      <c r="D33" s="3" t="s">
        <v>8</v>
      </c>
      <c r="E33" s="3" t="s">
        <v>57</v>
      </c>
      <c r="F33" s="28">
        <v>5116</v>
      </c>
      <c r="G33" s="28"/>
      <c r="H33" s="28">
        <v>0</v>
      </c>
      <c r="I33" s="28">
        <f t="shared" si="2"/>
        <v>5116</v>
      </c>
    </row>
    <row r="34" spans="1:9" s="30" customFormat="1" ht="31.5" x14ac:dyDescent="0.25">
      <c r="A34" s="17" t="s">
        <v>73</v>
      </c>
      <c r="B34" s="8" t="s">
        <v>48</v>
      </c>
      <c r="C34" s="28" t="s">
        <v>13</v>
      </c>
      <c r="D34" s="3" t="s">
        <v>8</v>
      </c>
      <c r="E34" s="3" t="s">
        <v>57</v>
      </c>
      <c r="F34" s="28">
        <f>3424/1.2</f>
        <v>2853.3333333333335</v>
      </c>
      <c r="G34" s="28"/>
      <c r="H34" s="28">
        <v>0</v>
      </c>
      <c r="I34" s="28">
        <f t="shared" si="2"/>
        <v>2853.3333333333335</v>
      </c>
    </row>
    <row r="35" spans="1:9" s="30" customFormat="1" ht="60" x14ac:dyDescent="0.25">
      <c r="A35" s="17" t="s">
        <v>74</v>
      </c>
      <c r="B35" s="7" t="s">
        <v>38</v>
      </c>
      <c r="C35" s="28" t="s">
        <v>13</v>
      </c>
      <c r="D35" s="3" t="s">
        <v>8</v>
      </c>
      <c r="E35" s="3" t="s">
        <v>57</v>
      </c>
      <c r="F35" s="33" t="s">
        <v>55</v>
      </c>
      <c r="G35" s="28"/>
      <c r="H35" s="28">
        <v>108.3</v>
      </c>
      <c r="I35" s="33" t="s">
        <v>55</v>
      </c>
    </row>
    <row r="36" spans="1:9" s="30" customFormat="1" ht="60" x14ac:dyDescent="0.25">
      <c r="A36" s="17" t="s">
        <v>75</v>
      </c>
      <c r="B36" s="7" t="s">
        <v>39</v>
      </c>
      <c r="C36" s="28" t="s">
        <v>13</v>
      </c>
      <c r="D36" s="3" t="s">
        <v>8</v>
      </c>
      <c r="E36" s="3" t="s">
        <v>57</v>
      </c>
      <c r="F36" s="33" t="s">
        <v>55</v>
      </c>
      <c r="G36" s="28"/>
      <c r="H36" s="28">
        <v>66.8</v>
      </c>
      <c r="I36" s="33" t="s">
        <v>55</v>
      </c>
    </row>
    <row r="37" spans="1:9" s="30" customFormat="1" ht="60" x14ac:dyDescent="0.25">
      <c r="A37" s="17" t="s">
        <v>76</v>
      </c>
      <c r="B37" s="7" t="s">
        <v>40</v>
      </c>
      <c r="C37" s="28" t="s">
        <v>13</v>
      </c>
      <c r="D37" s="3" t="s">
        <v>8</v>
      </c>
      <c r="E37" s="3" t="s">
        <v>57</v>
      </c>
      <c r="F37" s="33" t="s">
        <v>55</v>
      </c>
      <c r="G37" s="28"/>
      <c r="H37" s="28">
        <v>200.3</v>
      </c>
      <c r="I37" s="33" t="s">
        <v>55</v>
      </c>
    </row>
    <row r="38" spans="1:9" s="30" customFormat="1" ht="60" x14ac:dyDescent="0.25">
      <c r="A38" s="17" t="s">
        <v>77</v>
      </c>
      <c r="B38" s="7" t="s">
        <v>41</v>
      </c>
      <c r="C38" s="28" t="s">
        <v>13</v>
      </c>
      <c r="D38" s="3" t="s">
        <v>8</v>
      </c>
      <c r="E38" s="3" t="s">
        <v>57</v>
      </c>
      <c r="F38" s="33" t="s">
        <v>55</v>
      </c>
      <c r="G38" s="28"/>
      <c r="H38" s="28">
        <v>0</v>
      </c>
      <c r="I38" s="33" t="s">
        <v>55</v>
      </c>
    </row>
    <row r="39" spans="1:9" s="30" customFormat="1" ht="60" x14ac:dyDescent="0.25">
      <c r="A39" s="17" t="s">
        <v>78</v>
      </c>
      <c r="B39" s="7" t="s">
        <v>42</v>
      </c>
      <c r="C39" s="28" t="s">
        <v>13</v>
      </c>
      <c r="D39" s="3" t="s">
        <v>8</v>
      </c>
      <c r="E39" s="3" t="s">
        <v>57</v>
      </c>
      <c r="F39" s="33" t="s">
        <v>55</v>
      </c>
      <c r="G39" s="28"/>
      <c r="H39" s="28">
        <v>0</v>
      </c>
      <c r="I39" s="33" t="s">
        <v>55</v>
      </c>
    </row>
    <row r="40" spans="1:9" s="30" customFormat="1" ht="60" x14ac:dyDescent="0.25">
      <c r="A40" s="17" t="s">
        <v>79</v>
      </c>
      <c r="B40" s="7" t="s">
        <v>43</v>
      </c>
      <c r="C40" s="28" t="s">
        <v>13</v>
      </c>
      <c r="D40" s="3" t="s">
        <v>8</v>
      </c>
      <c r="E40" s="3" t="s">
        <v>57</v>
      </c>
      <c r="F40" s="33" t="s">
        <v>55</v>
      </c>
      <c r="G40" s="28"/>
      <c r="H40" s="28">
        <v>0</v>
      </c>
      <c r="I40" s="33" t="s">
        <v>55</v>
      </c>
    </row>
    <row r="41" spans="1:9" s="30" customFormat="1" ht="60" x14ac:dyDescent="0.25">
      <c r="A41" s="17" t="s">
        <v>80</v>
      </c>
      <c r="B41" s="7" t="s">
        <v>44</v>
      </c>
      <c r="C41" s="28" t="s">
        <v>13</v>
      </c>
      <c r="D41" s="3" t="s">
        <v>8</v>
      </c>
      <c r="E41" s="3" t="s">
        <v>57</v>
      </c>
      <c r="F41" s="33" t="s">
        <v>55</v>
      </c>
      <c r="G41" s="28"/>
      <c r="H41" s="28">
        <v>10.5</v>
      </c>
      <c r="I41" s="33" t="s">
        <v>55</v>
      </c>
    </row>
    <row r="42" spans="1:9" s="30" customFormat="1" ht="60" x14ac:dyDescent="0.25">
      <c r="A42" s="17" t="s">
        <v>81</v>
      </c>
      <c r="B42" s="7" t="s">
        <v>45</v>
      </c>
      <c r="C42" s="28" t="s">
        <v>13</v>
      </c>
      <c r="D42" s="3" t="s">
        <v>8</v>
      </c>
      <c r="E42" s="3" t="s">
        <v>57</v>
      </c>
      <c r="F42" s="33" t="s">
        <v>55</v>
      </c>
      <c r="G42" s="28"/>
      <c r="H42" s="28">
        <v>10.199999999999999</v>
      </c>
      <c r="I42" s="33" t="s">
        <v>55</v>
      </c>
    </row>
    <row r="43" spans="1:9" s="30" customFormat="1" ht="60" x14ac:dyDescent="0.25">
      <c r="A43" s="17" t="s">
        <v>82</v>
      </c>
      <c r="B43" s="7" t="s">
        <v>46</v>
      </c>
      <c r="C43" s="28" t="s">
        <v>14</v>
      </c>
      <c r="D43" s="3" t="s">
        <v>8</v>
      </c>
      <c r="E43" s="3" t="s">
        <v>57</v>
      </c>
      <c r="F43" s="33" t="s">
        <v>55</v>
      </c>
      <c r="G43" s="28"/>
      <c r="H43" s="28">
        <v>0</v>
      </c>
      <c r="I43" s="33" t="s">
        <v>55</v>
      </c>
    </row>
    <row r="44" spans="1:9" s="30" customFormat="1" ht="60" x14ac:dyDescent="0.25">
      <c r="A44" s="17" t="s">
        <v>83</v>
      </c>
      <c r="B44" s="7" t="s">
        <v>47</v>
      </c>
      <c r="C44" s="28" t="s">
        <v>14</v>
      </c>
      <c r="D44" s="3" t="s">
        <v>8</v>
      </c>
      <c r="E44" s="3" t="s">
        <v>57</v>
      </c>
      <c r="F44" s="33" t="s">
        <v>55</v>
      </c>
      <c r="G44" s="28"/>
      <c r="H44" s="28">
        <v>1.6</v>
      </c>
      <c r="I44" s="33" t="s">
        <v>55</v>
      </c>
    </row>
    <row r="45" spans="1:9" s="6" customFormat="1" ht="19.5" x14ac:dyDescent="0.3">
      <c r="A45" s="13"/>
      <c r="B45" s="16" t="s">
        <v>5</v>
      </c>
      <c r="C45" s="19"/>
      <c r="D45" s="34"/>
      <c r="E45" s="19"/>
      <c r="F45" s="19">
        <f>SUM(F26:F34)</f>
        <v>12556.000000000002</v>
      </c>
      <c r="G45" s="19">
        <f>SUM(G26:G44)</f>
        <v>0</v>
      </c>
      <c r="H45" s="35">
        <f>SUM(H26:H44)</f>
        <v>397.7</v>
      </c>
      <c r="I45" s="19">
        <f>SUM(I26:I34)</f>
        <v>12556.000000000002</v>
      </c>
    </row>
    <row r="46" spans="1:9" s="6" customFormat="1" ht="39" x14ac:dyDescent="0.3">
      <c r="A46" s="13"/>
      <c r="B46" s="14" t="s">
        <v>7</v>
      </c>
      <c r="C46" s="19"/>
      <c r="D46" s="34"/>
      <c r="E46" s="19"/>
      <c r="F46" s="19">
        <f t="shared" ref="F46:G46" si="3">F45+F24</f>
        <v>27324.334999999999</v>
      </c>
      <c r="G46" s="19">
        <f t="shared" si="3"/>
        <v>41724.796239999996</v>
      </c>
      <c r="H46" s="19">
        <f>H45+H24</f>
        <v>13235.690690000003</v>
      </c>
      <c r="I46" s="19">
        <f>I45+I24</f>
        <v>-25635.286929999995</v>
      </c>
    </row>
  </sheetData>
  <mergeCells count="2">
    <mergeCell ref="A5:I5"/>
    <mergeCell ref="A25:I25"/>
  </mergeCells>
  <pageMargins left="0.70866141732283472" right="0.31496062992125984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</vt:lpstr>
      <vt:lpstr>План!Заголовки_для_печати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Коннова Екатерина Викторовна</dc:creator>
  <cp:lastModifiedBy>Маркисова Кристина Вячеславовна</cp:lastModifiedBy>
  <cp:lastPrinted>2025-02-17T11:52:33Z</cp:lastPrinted>
  <dcterms:created xsi:type="dcterms:W3CDTF">2022-11-07T09:54:07Z</dcterms:created>
  <dcterms:modified xsi:type="dcterms:W3CDTF">2025-04-24T11:06:05Z</dcterms:modified>
</cp:coreProperties>
</file>